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 l="1"/>
  <c r="H63" i="1"/>
  <c r="H53" i="1"/>
  <c r="I38" i="1"/>
  <c r="H38" i="1"/>
  <c r="I11" i="1"/>
  <c r="H11" i="1"/>
  <c r="H40" i="1" l="1"/>
  <c r="H42" i="1" s="1"/>
  <c r="H66" i="1" s="1"/>
  <c r="J15" i="1"/>
  <c r="J34" i="1"/>
  <c r="J38" i="1" s="1"/>
  <c r="L38" i="1"/>
  <c r="K38" i="1"/>
  <c r="J20" i="1" l="1"/>
  <c r="J24" i="1" s="1"/>
  <c r="K11" i="1" l="1"/>
  <c r="L63" i="1" l="1"/>
  <c r="J63" i="1"/>
  <c r="L53" i="1"/>
  <c r="J53" i="1"/>
  <c r="L11" i="1"/>
  <c r="J11" i="1"/>
  <c r="J68" i="1" l="1"/>
  <c r="L68" i="1"/>
  <c r="J70" i="1" l="1"/>
  <c r="H65" i="1"/>
  <c r="L70" i="1"/>
  <c r="J65" i="1"/>
  <c r="I40" i="1"/>
  <c r="I42" i="1" s="1"/>
  <c r="J40" i="1"/>
  <c r="J42" i="1" s="1"/>
  <c r="J66" i="1" s="1"/>
  <c r="J69" i="1" s="1"/>
  <c r="H69" i="1" l="1"/>
  <c r="H68" i="1"/>
  <c r="H70" i="1" s="1"/>
  <c r="K24" i="1"/>
  <c r="K40" i="1"/>
  <c r="K42" i="1"/>
  <c r="L24" i="1"/>
  <c r="L40" i="1"/>
  <c r="L42" i="1"/>
</calcChain>
</file>

<file path=xl/sharedStrings.xml><?xml version="1.0" encoding="utf-8"?>
<sst xmlns="http://schemas.openxmlformats.org/spreadsheetml/2006/main" count="78" uniqueCount="71">
  <si>
    <t>Grundejerforeningen Asminderødhave cvr nr. 38 57 76 89</t>
  </si>
  <si>
    <t>Resultatopgørelse</t>
  </si>
  <si>
    <t xml:space="preserve">Kontingentindtægt </t>
  </si>
  <si>
    <t>Indtægter</t>
  </si>
  <si>
    <t>Budget</t>
  </si>
  <si>
    <t xml:space="preserve">Gebyr ejendomsmæglerskemaer </t>
  </si>
  <si>
    <t xml:space="preserve">Brugsret varmecentral, netto </t>
  </si>
  <si>
    <t xml:space="preserve">Indtægter i alt </t>
  </si>
  <si>
    <t>Udgifter</t>
  </si>
  <si>
    <t xml:space="preserve">Vej og sti belysning </t>
  </si>
  <si>
    <t xml:space="preserve">Fælles bygning </t>
  </si>
  <si>
    <t xml:space="preserve">Regnsvandanlæg mv. </t>
  </si>
  <si>
    <t xml:space="preserve">Snerydning </t>
  </si>
  <si>
    <t>Vedligeholdelse mv</t>
  </si>
  <si>
    <t xml:space="preserve">Hjemmeside og domæner </t>
  </si>
  <si>
    <t xml:space="preserve">Bankgebyrer mv. </t>
  </si>
  <si>
    <t xml:space="preserve">Bestyrelsesmøder </t>
  </si>
  <si>
    <t>Diverse omkostninger</t>
  </si>
  <si>
    <t xml:space="preserve">Kontorartikler og generalforsamling </t>
  </si>
  <si>
    <t>Årets Resultat</t>
  </si>
  <si>
    <t>PBS-omkostninger</t>
  </si>
  <si>
    <t>Balance:</t>
  </si>
  <si>
    <t>Aktiver pr. 31/12</t>
  </si>
  <si>
    <t xml:space="preserve">Ejendom, varmecentralen </t>
  </si>
  <si>
    <t xml:space="preserve">Tilgodehavende kontingent </t>
  </si>
  <si>
    <t xml:space="preserve">Tilgodehavender </t>
  </si>
  <si>
    <t xml:space="preserve">Bankindestående </t>
  </si>
  <si>
    <t>Aktiver i alt</t>
  </si>
  <si>
    <t>Passiver pr. 31/12</t>
  </si>
  <si>
    <t xml:space="preserve">Skyldige omkostninger </t>
  </si>
  <si>
    <t xml:space="preserve">Forudbetalt kontingent </t>
  </si>
  <si>
    <t xml:space="preserve">Forudbetalt affaldsopkrævning </t>
  </si>
  <si>
    <t xml:space="preserve">Skyldig selskabsskat </t>
  </si>
  <si>
    <t>Fremmedkapital i alt</t>
  </si>
  <si>
    <t xml:space="preserve">Egenkapital pr. 1/1 </t>
  </si>
  <si>
    <t xml:space="preserve">Årets resultat </t>
  </si>
  <si>
    <t xml:space="preserve">Egenkapital </t>
  </si>
  <si>
    <t xml:space="preserve">Passiver  i alt </t>
  </si>
  <si>
    <t>Regnskab</t>
  </si>
  <si>
    <t>Kasserer:</t>
  </si>
  <si>
    <t>Udgifter i alt</t>
  </si>
  <si>
    <t>Revisor:</t>
  </si>
  <si>
    <t xml:space="preserve">  </t>
  </si>
  <si>
    <t>Periodisering primo / Ultimo - kontingentregnskab</t>
  </si>
  <si>
    <t>Specifikation / periodisering</t>
  </si>
  <si>
    <t xml:space="preserve">Bankindestående primo jf. kontoudtog , </t>
  </si>
  <si>
    <t>Bankindestående ultimo jf. kontoudtog</t>
  </si>
  <si>
    <t>Hjerterstarter</t>
  </si>
  <si>
    <t xml:space="preserve"> </t>
  </si>
  <si>
    <t>Bankbeholdningens tilstedeværelse er dokumenteret via netbank.</t>
  </si>
  <si>
    <t>Vej og sti vedligeholdelse</t>
  </si>
  <si>
    <t>Hjertestarter service</t>
  </si>
  <si>
    <t>Forsikringer</t>
  </si>
  <si>
    <t>Bankrenter</t>
  </si>
  <si>
    <t>Uforudsete udgifter jf. Par. 6 stk. 3</t>
  </si>
  <si>
    <t>Fællesarealer ( L&amp;R )</t>
  </si>
  <si>
    <t>Skat for 2019</t>
  </si>
  <si>
    <t>Fremover bliver der ikke budgetteret med ekstraordinære indtægter</t>
  </si>
  <si>
    <t>Årsregnskabet for 2020 er i overensstemmelse med foreningens bogholderi, som jeg har</t>
  </si>
  <si>
    <t>revideret. Dokumentation for beholdningernes tilstedeværelse pr. 31/12 2020 er forevist.</t>
  </si>
  <si>
    <t>Årsregnskabet for 2020 er aflagt i overensstemmelse med foreninges forretningsorden.</t>
  </si>
  <si>
    <t>Hjertestarter, anskaffelse, brug</t>
  </si>
  <si>
    <t>Asminderødhave, den    13/04-2021</t>
  </si>
  <si>
    <t>Skattetillæg</t>
  </si>
  <si>
    <t>Regnvandsalnæg - L&amp;R regulering</t>
  </si>
  <si>
    <t>Regnvandsanlæg - L&amp;R regulering</t>
  </si>
  <si>
    <t>NORFORS - Hensættelse til juridisk assistance</t>
  </si>
  <si>
    <t>NORFORS - Juridisk assistance</t>
  </si>
  <si>
    <t>Der er sat 1 kr. af som aktiv. Falck har godskrevet 4,375 kr. fra varmeskab.</t>
  </si>
  <si>
    <t>Tillæg for for sent afleveret selvangivelse, da revisor Niels Froberg Nielsen døde.</t>
  </si>
  <si>
    <t>Vintervedligehold. Betalt 6.01.2020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</si>
</sst>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43" fontId="2" fillId="0" borderId="0" xfId="1" applyFont="1"/>
    <xf numFmtId="43" fontId="3" fillId="0" borderId="0" xfId="1" applyFont="1"/>
    <xf numFmtId="43" fontId="2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43" fontId="0" fillId="0" borderId="0" xfId="1" applyFont="1"/>
    <xf numFmtId="49" fontId="3" fillId="0" borderId="0" xfId="1" applyNumberFormat="1" applyFont="1" applyAlignment="1">
      <alignment horizontal="right"/>
    </xf>
    <xf numFmtId="43" fontId="0" fillId="0" borderId="0" xfId="0" applyNumberFormat="1"/>
    <xf numFmtId="1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workbookViewId="0">
      <selection activeCell="N59" sqref="N59"/>
    </sheetView>
  </sheetViews>
  <sheetFormatPr defaultRowHeight="15.75" x14ac:dyDescent="0.25"/>
  <cols>
    <col min="1" max="1" width="4.7109375" style="3" customWidth="1"/>
    <col min="2" max="2" width="10.7109375" bestFit="1" customWidth="1"/>
    <col min="5" max="5" width="5.5703125" customWidth="1"/>
    <col min="7" max="7" width="15.28515625" customWidth="1"/>
    <col min="8" max="8" width="13.42578125" style="11" customWidth="1"/>
    <col min="10" max="10" width="11.5703125" customWidth="1"/>
    <col min="12" max="12" width="10.28515625" customWidth="1"/>
    <col min="15" max="15" width="9.5703125" bestFit="1" customWidth="1"/>
  </cols>
  <sheetData>
    <row r="1" spans="1:14" s="1" customFormat="1" x14ac:dyDescent="0.25">
      <c r="A1" s="2"/>
      <c r="B1" s="2"/>
      <c r="D1" s="2" t="s">
        <v>0</v>
      </c>
      <c r="E1" s="2"/>
      <c r="F1" s="2"/>
      <c r="G1" s="2"/>
      <c r="H1" s="7"/>
      <c r="I1" s="2"/>
      <c r="J1" s="2"/>
      <c r="K1" s="2"/>
      <c r="L1" s="2"/>
    </row>
    <row r="2" spans="1:14" x14ac:dyDescent="0.25">
      <c r="B2" s="14">
        <v>44534</v>
      </c>
      <c r="C2" s="3"/>
      <c r="D2" s="3"/>
      <c r="E2" s="3"/>
      <c r="F2" s="3"/>
      <c r="G2" s="3"/>
      <c r="H2" s="8"/>
      <c r="I2" s="3"/>
      <c r="J2" s="3"/>
      <c r="K2" s="3"/>
      <c r="L2" s="3"/>
      <c r="N2" t="s">
        <v>48</v>
      </c>
    </row>
    <row r="3" spans="1:14" s="1" customFormat="1" x14ac:dyDescent="0.25">
      <c r="A3" s="2"/>
      <c r="B3" s="2"/>
      <c r="C3" s="2"/>
      <c r="D3" s="2"/>
      <c r="E3" s="2" t="s">
        <v>1</v>
      </c>
      <c r="F3" s="2"/>
      <c r="G3" s="2"/>
      <c r="H3" s="7"/>
      <c r="I3" s="2"/>
      <c r="J3" s="2"/>
      <c r="K3" s="2"/>
      <c r="L3" s="2"/>
    </row>
    <row r="4" spans="1:14" s="1" customFormat="1" x14ac:dyDescent="0.25">
      <c r="A4" s="2"/>
      <c r="B4" s="2"/>
      <c r="C4" s="2"/>
      <c r="D4" s="2"/>
      <c r="E4" s="2"/>
      <c r="F4" s="2"/>
      <c r="G4" s="2"/>
      <c r="H4" s="9" t="s">
        <v>38</v>
      </c>
      <c r="I4" s="4" t="s">
        <v>4</v>
      </c>
      <c r="J4" s="4" t="s">
        <v>38</v>
      </c>
      <c r="K4" s="4" t="s">
        <v>4</v>
      </c>
      <c r="L4" s="4" t="s">
        <v>38</v>
      </c>
    </row>
    <row r="5" spans="1:14" x14ac:dyDescent="0.25">
      <c r="B5" s="3"/>
      <c r="C5" s="3"/>
      <c r="D5" s="3"/>
      <c r="E5" s="3"/>
      <c r="F5" s="3"/>
      <c r="G5" s="3"/>
      <c r="H5" s="12">
        <v>2020</v>
      </c>
      <c r="I5" s="3">
        <v>2020</v>
      </c>
      <c r="J5" s="3">
        <v>2019</v>
      </c>
      <c r="K5" s="3">
        <v>2019</v>
      </c>
      <c r="L5" s="3">
        <v>2018</v>
      </c>
    </row>
    <row r="6" spans="1:14" x14ac:dyDescent="0.25">
      <c r="B6" s="3"/>
      <c r="C6" s="3"/>
      <c r="D6" s="2" t="s">
        <v>3</v>
      </c>
      <c r="E6" s="3"/>
      <c r="F6" s="3"/>
      <c r="G6" s="3"/>
      <c r="H6" s="8"/>
      <c r="I6" s="3"/>
      <c r="J6" s="3"/>
      <c r="K6" s="3"/>
      <c r="L6" s="3"/>
    </row>
    <row r="7" spans="1:14" x14ac:dyDescent="0.25">
      <c r="B7" s="3" t="s">
        <v>2</v>
      </c>
      <c r="C7" s="3"/>
      <c r="D7" s="3"/>
      <c r="E7" s="3"/>
      <c r="F7" s="3"/>
      <c r="G7" s="3"/>
      <c r="H7" s="8">
        <v>232500</v>
      </c>
      <c r="I7" s="5">
        <v>232500</v>
      </c>
      <c r="J7" s="5">
        <v>232500</v>
      </c>
      <c r="K7" s="5">
        <v>230000</v>
      </c>
      <c r="L7" s="5">
        <v>193071</v>
      </c>
      <c r="N7" t="s">
        <v>43</v>
      </c>
    </row>
    <row r="8" spans="1:14" x14ac:dyDescent="0.25">
      <c r="B8" s="3" t="s">
        <v>5</v>
      </c>
      <c r="C8" s="3"/>
      <c r="D8" s="3"/>
      <c r="E8" s="3"/>
      <c r="F8" s="3"/>
      <c r="G8" s="3"/>
      <c r="H8" s="8">
        <v>1250</v>
      </c>
      <c r="I8" s="5">
        <v>500</v>
      </c>
      <c r="J8" s="5">
        <v>750</v>
      </c>
      <c r="K8" s="5">
        <v>1000</v>
      </c>
      <c r="L8" s="5">
        <v>500</v>
      </c>
      <c r="N8" t="s">
        <v>57</v>
      </c>
    </row>
    <row r="9" spans="1:14" x14ac:dyDescent="0.25">
      <c r="B9" s="3" t="s">
        <v>6</v>
      </c>
      <c r="C9" s="3"/>
      <c r="D9" s="3"/>
      <c r="E9" s="3"/>
      <c r="F9" s="3"/>
      <c r="G9" s="3"/>
      <c r="H9" s="8">
        <v>6800</v>
      </c>
      <c r="I9" s="5">
        <v>6800</v>
      </c>
      <c r="J9" s="5">
        <v>6800</v>
      </c>
      <c r="K9" s="5">
        <v>6800</v>
      </c>
      <c r="L9" s="5">
        <v>8335</v>
      </c>
    </row>
    <row r="10" spans="1:14" x14ac:dyDescent="0.25">
      <c r="B10" s="3"/>
      <c r="C10" s="3"/>
      <c r="D10" s="3"/>
      <c r="E10" s="3"/>
      <c r="F10" s="3"/>
      <c r="G10" s="3"/>
      <c r="H10" s="8"/>
      <c r="I10" s="5"/>
      <c r="J10" s="5"/>
      <c r="K10" s="5"/>
      <c r="L10" s="5"/>
    </row>
    <row r="11" spans="1:14" x14ac:dyDescent="0.25">
      <c r="B11" s="3"/>
      <c r="C11" s="3"/>
      <c r="D11" s="3"/>
      <c r="E11" s="3"/>
      <c r="F11" s="3"/>
      <c r="G11" s="4" t="s">
        <v>7</v>
      </c>
      <c r="H11" s="7">
        <f>SUM(H7:H9)</f>
        <v>240550</v>
      </c>
      <c r="I11" s="6">
        <f>SUM(I7:I9)</f>
        <v>239800</v>
      </c>
      <c r="J11" s="6">
        <f>SUM(J7:J9)</f>
        <v>240050</v>
      </c>
      <c r="K11" s="6">
        <f>SUM(K7:K9)</f>
        <v>237800</v>
      </c>
      <c r="L11" s="6">
        <f>SUM(L7:L9)</f>
        <v>201906</v>
      </c>
    </row>
    <row r="12" spans="1:14" x14ac:dyDescent="0.25">
      <c r="B12" s="3"/>
      <c r="C12" s="3"/>
      <c r="D12" s="3"/>
      <c r="E12" s="3"/>
      <c r="F12" s="3"/>
      <c r="G12" s="3"/>
      <c r="H12" s="8"/>
      <c r="I12" s="5"/>
      <c r="J12" s="5"/>
      <c r="K12" s="5"/>
      <c r="L12" s="5"/>
    </row>
    <row r="13" spans="1:14" x14ac:dyDescent="0.25">
      <c r="B13" s="3"/>
      <c r="C13" s="3"/>
      <c r="D13" s="2" t="s">
        <v>8</v>
      </c>
      <c r="E13" s="3"/>
      <c r="F13" s="3"/>
      <c r="G13" s="3"/>
      <c r="H13" s="8"/>
      <c r="I13" s="5"/>
      <c r="J13" s="5"/>
      <c r="K13" s="5"/>
      <c r="L13" s="5"/>
    </row>
    <row r="14" spans="1:14" x14ac:dyDescent="0.25">
      <c r="B14" s="3" t="s">
        <v>50</v>
      </c>
      <c r="C14" s="3"/>
      <c r="D14" s="3"/>
      <c r="E14" s="3"/>
      <c r="F14" s="3"/>
      <c r="G14" s="3"/>
      <c r="H14" s="10">
        <v>9375</v>
      </c>
      <c r="I14" s="5">
        <v>5000</v>
      </c>
      <c r="J14" s="5">
        <v>28640.63</v>
      </c>
      <c r="K14" s="5">
        <v>38000</v>
      </c>
      <c r="L14" s="5">
        <v>10793</v>
      </c>
    </row>
    <row r="15" spans="1:14" x14ac:dyDescent="0.25">
      <c r="B15" s="3" t="s">
        <v>9</v>
      </c>
      <c r="C15" s="3"/>
      <c r="D15" s="3"/>
      <c r="E15" s="3"/>
      <c r="F15" s="3"/>
      <c r="G15" s="3"/>
      <c r="H15" s="8">
        <v>4826.8500000000004</v>
      </c>
      <c r="I15" s="5">
        <v>16000</v>
      </c>
      <c r="J15" s="5">
        <f>4828.34-1156</f>
        <v>3672.34</v>
      </c>
      <c r="K15" s="5">
        <v>7500</v>
      </c>
      <c r="L15" s="5">
        <v>-4700</v>
      </c>
    </row>
    <row r="16" spans="1:14" x14ac:dyDescent="0.25">
      <c r="B16" s="3" t="s">
        <v>10</v>
      </c>
      <c r="C16" s="3"/>
      <c r="D16" s="3"/>
      <c r="E16" s="3"/>
      <c r="F16" s="3"/>
      <c r="G16" s="3"/>
      <c r="H16" s="8">
        <v>0</v>
      </c>
      <c r="I16" s="5">
        <v>2500</v>
      </c>
      <c r="J16" s="5">
        <v>0</v>
      </c>
      <c r="K16" s="5">
        <v>10000</v>
      </c>
      <c r="L16" s="5">
        <v>0</v>
      </c>
    </row>
    <row r="17" spans="1:14" x14ac:dyDescent="0.25">
      <c r="B17" s="3" t="s">
        <v>11</v>
      </c>
      <c r="C17" s="3"/>
      <c r="D17" s="3"/>
      <c r="E17" s="3"/>
      <c r="F17" s="3"/>
      <c r="G17" s="3"/>
      <c r="H17" s="10">
        <v>36745.5</v>
      </c>
      <c r="I17" s="5">
        <v>35000</v>
      </c>
      <c r="J17" s="5">
        <v>0</v>
      </c>
      <c r="K17" s="5">
        <v>25000</v>
      </c>
      <c r="L17" s="5">
        <v>0</v>
      </c>
    </row>
    <row r="18" spans="1:14" x14ac:dyDescent="0.25">
      <c r="B18" s="3" t="s">
        <v>64</v>
      </c>
      <c r="C18" s="3"/>
      <c r="D18" s="3"/>
      <c r="E18" s="3"/>
      <c r="F18" s="3"/>
      <c r="G18" s="3"/>
      <c r="H18" s="10">
        <v>1190.6300000000001</v>
      </c>
      <c r="I18" s="5"/>
      <c r="J18" s="5"/>
      <c r="K18" s="5"/>
      <c r="L18" s="5"/>
    </row>
    <row r="19" spans="1:14" x14ac:dyDescent="0.25">
      <c r="B19" s="3" t="s">
        <v>12</v>
      </c>
      <c r="C19" s="3"/>
      <c r="D19" s="3"/>
      <c r="E19" s="3"/>
      <c r="F19" s="3"/>
      <c r="G19" s="3"/>
      <c r="H19" s="8">
        <v>13612.5</v>
      </c>
      <c r="I19" s="5">
        <v>32300</v>
      </c>
      <c r="J19" s="5">
        <v>4950</v>
      </c>
      <c r="K19" s="5">
        <v>39800</v>
      </c>
      <c r="L19" s="5">
        <v>0</v>
      </c>
    </row>
    <row r="20" spans="1:14" x14ac:dyDescent="0.25">
      <c r="B20" s="3" t="s">
        <v>55</v>
      </c>
      <c r="C20" s="3"/>
      <c r="D20" s="3"/>
      <c r="E20" s="3"/>
      <c r="F20" s="3"/>
      <c r="G20" s="3"/>
      <c r="H20" s="8">
        <v>81000</v>
      </c>
      <c r="I20" s="5">
        <v>81000</v>
      </c>
      <c r="J20" s="5">
        <f>15315.63+75000</f>
        <v>90315.63</v>
      </c>
      <c r="K20" s="5">
        <v>105000</v>
      </c>
      <c r="L20" s="5">
        <v>0</v>
      </c>
    </row>
    <row r="21" spans="1:14" x14ac:dyDescent="0.25">
      <c r="B21" s="3" t="s">
        <v>67</v>
      </c>
      <c r="H21" s="8">
        <v>35000</v>
      </c>
      <c r="I21" s="5">
        <v>35000</v>
      </c>
    </row>
    <row r="22" spans="1:14" x14ac:dyDescent="0.25">
      <c r="B22" s="3" t="s">
        <v>51</v>
      </c>
      <c r="H22" s="11">
        <v>1297.75</v>
      </c>
      <c r="I22" s="5">
        <v>1250</v>
      </c>
      <c r="J22" s="5">
        <v>1212</v>
      </c>
    </row>
    <row r="23" spans="1:14" x14ac:dyDescent="0.25">
      <c r="B23" s="3"/>
      <c r="C23" s="3"/>
      <c r="D23" s="3"/>
      <c r="E23" s="3"/>
      <c r="F23" s="3"/>
      <c r="G23" s="3"/>
      <c r="H23" s="8"/>
      <c r="I23" s="5"/>
      <c r="J23" s="5"/>
      <c r="K23" s="5"/>
      <c r="L23" s="5"/>
    </row>
    <row r="24" spans="1:14" s="1" customFormat="1" x14ac:dyDescent="0.25">
      <c r="A24" s="2"/>
      <c r="B24" s="2"/>
      <c r="C24" s="2"/>
      <c r="D24" s="2"/>
      <c r="E24" s="2"/>
      <c r="F24" s="2"/>
      <c r="G24" s="4" t="s">
        <v>13</v>
      </c>
      <c r="H24" s="7">
        <f>SUM(H14:H23)</f>
        <v>183048.22999999998</v>
      </c>
      <c r="I24" s="6">
        <f>SUM(I14:I23)</f>
        <v>208050</v>
      </c>
      <c r="J24" s="6">
        <f>SUM(J14:J23)</f>
        <v>128790.6</v>
      </c>
      <c r="K24" s="6">
        <f ca="1">SUM(K14:K33)</f>
        <v>225300</v>
      </c>
      <c r="L24" s="6">
        <f ca="1">SUM(L14:L33)</f>
        <v>6093</v>
      </c>
    </row>
    <row r="25" spans="1:14" x14ac:dyDescent="0.25">
      <c r="B25" s="3"/>
      <c r="C25" s="3"/>
      <c r="D25" s="3"/>
      <c r="E25" s="3"/>
      <c r="F25" s="3"/>
      <c r="G25" s="3"/>
      <c r="H25" s="8"/>
      <c r="I25" s="5"/>
      <c r="J25" s="5"/>
      <c r="K25" s="5"/>
      <c r="L25" s="5"/>
    </row>
    <row r="26" spans="1:14" x14ac:dyDescent="0.25">
      <c r="B26" s="3" t="s">
        <v>52</v>
      </c>
      <c r="C26" s="3"/>
      <c r="D26" s="3"/>
      <c r="E26" s="3"/>
      <c r="F26" s="3"/>
      <c r="G26" s="3"/>
      <c r="H26" s="10">
        <v>4169.6000000000004</v>
      </c>
      <c r="I26" s="5">
        <v>4200</v>
      </c>
      <c r="J26" s="5">
        <v>4086</v>
      </c>
      <c r="K26" s="5">
        <v>3000</v>
      </c>
      <c r="L26" s="5">
        <v>878</v>
      </c>
      <c r="N26" t="s">
        <v>48</v>
      </c>
    </row>
    <row r="27" spans="1:14" x14ac:dyDescent="0.25">
      <c r="B27" s="3" t="s">
        <v>14</v>
      </c>
      <c r="C27" s="3"/>
      <c r="D27" s="3"/>
      <c r="E27" s="3"/>
      <c r="F27" s="3"/>
      <c r="G27" s="3"/>
      <c r="H27" s="10">
        <v>1132.04</v>
      </c>
      <c r="I27" s="5">
        <v>1000</v>
      </c>
      <c r="J27" s="5">
        <v>581</v>
      </c>
      <c r="K27" s="5">
        <v>1500</v>
      </c>
      <c r="L27" s="5">
        <v>1243</v>
      </c>
    </row>
    <row r="28" spans="1:14" x14ac:dyDescent="0.25">
      <c r="B28" s="3" t="s">
        <v>15</v>
      </c>
      <c r="C28" s="3"/>
      <c r="D28" s="3"/>
      <c r="E28" s="3"/>
      <c r="F28" s="3"/>
      <c r="G28" s="3"/>
      <c r="H28" s="8">
        <v>300</v>
      </c>
      <c r="I28" s="5">
        <v>300</v>
      </c>
      <c r="J28" s="5">
        <v>1300</v>
      </c>
      <c r="K28" s="5">
        <v>220</v>
      </c>
      <c r="L28" s="5">
        <v>220</v>
      </c>
    </row>
    <row r="29" spans="1:14" x14ac:dyDescent="0.25">
      <c r="B29" s="3" t="s">
        <v>53</v>
      </c>
      <c r="C29" s="3"/>
      <c r="D29" s="3"/>
      <c r="E29" s="3"/>
      <c r="F29" s="3"/>
      <c r="G29" s="3"/>
      <c r="H29" s="10">
        <v>890.72</v>
      </c>
      <c r="I29" s="5">
        <v>3000</v>
      </c>
      <c r="J29" s="5"/>
      <c r="K29" s="5"/>
      <c r="L29" s="5"/>
    </row>
    <row r="30" spans="1:14" x14ac:dyDescent="0.25">
      <c r="B30" s="3" t="s">
        <v>20</v>
      </c>
      <c r="C30" s="3"/>
      <c r="D30" s="3"/>
      <c r="E30" s="3"/>
      <c r="F30" s="3"/>
      <c r="G30" s="3"/>
      <c r="H30" s="10">
        <v>1552.56</v>
      </c>
      <c r="I30" s="5">
        <v>3800</v>
      </c>
      <c r="J30" s="5">
        <v>1104.44</v>
      </c>
      <c r="K30" s="5">
        <v>3780</v>
      </c>
      <c r="L30" s="5">
        <v>0</v>
      </c>
    </row>
    <row r="31" spans="1:14" x14ac:dyDescent="0.25">
      <c r="B31" s="3" t="s">
        <v>18</v>
      </c>
      <c r="C31" s="3"/>
      <c r="D31" s="3"/>
      <c r="E31" s="3"/>
      <c r="F31" s="3"/>
      <c r="G31" s="3"/>
      <c r="H31" s="8">
        <v>608</v>
      </c>
      <c r="I31" s="5">
        <v>5000</v>
      </c>
      <c r="J31" s="5">
        <v>1478.9</v>
      </c>
      <c r="K31" s="5">
        <v>2000</v>
      </c>
      <c r="L31" s="5">
        <v>1170</v>
      </c>
    </row>
    <row r="32" spans="1:14" x14ac:dyDescent="0.25">
      <c r="B32" s="3" t="s">
        <v>16</v>
      </c>
      <c r="C32" s="3"/>
      <c r="D32" s="3"/>
      <c r="E32" s="3"/>
      <c r="F32" s="3"/>
      <c r="G32" s="3"/>
      <c r="H32" s="8">
        <v>0</v>
      </c>
      <c r="I32" s="5">
        <v>1000</v>
      </c>
      <c r="J32" s="5">
        <v>0</v>
      </c>
      <c r="K32" s="5">
        <v>0</v>
      </c>
      <c r="L32" s="5">
        <v>105</v>
      </c>
    </row>
    <row r="33" spans="1:14" x14ac:dyDescent="0.25">
      <c r="B33" s="3" t="s">
        <v>61</v>
      </c>
      <c r="C33" s="3"/>
      <c r="D33" s="3"/>
      <c r="E33" s="3"/>
      <c r="F33" s="3"/>
      <c r="G33" s="3"/>
      <c r="H33" s="8">
        <v>-4375</v>
      </c>
      <c r="I33" s="5">
        <v>0</v>
      </c>
      <c r="J33" s="5">
        <v>38263.64</v>
      </c>
      <c r="K33" s="5">
        <v>0</v>
      </c>
      <c r="L33" s="5">
        <v>0</v>
      </c>
      <c r="N33" t="s">
        <v>68</v>
      </c>
    </row>
    <row r="34" spans="1:14" x14ac:dyDescent="0.25">
      <c r="B34" s="3" t="s">
        <v>56</v>
      </c>
      <c r="C34" s="3"/>
      <c r="D34" s="3"/>
      <c r="E34" s="3"/>
      <c r="F34" s="3"/>
      <c r="G34" s="3"/>
      <c r="H34" s="8">
        <v>1771</v>
      </c>
      <c r="I34" s="5">
        <v>1500</v>
      </c>
      <c r="J34" s="5">
        <f>4345-L61</f>
        <v>2000</v>
      </c>
      <c r="K34" s="5">
        <v>0</v>
      </c>
      <c r="L34" s="5">
        <v>0</v>
      </c>
    </row>
    <row r="35" spans="1:14" x14ac:dyDescent="0.25">
      <c r="B35" s="3" t="s">
        <v>63</v>
      </c>
      <c r="C35" s="3"/>
      <c r="D35" s="3"/>
      <c r="E35" s="3"/>
      <c r="F35" s="3"/>
      <c r="G35" s="3"/>
      <c r="H35" s="8">
        <v>5000</v>
      </c>
      <c r="I35" s="5"/>
      <c r="J35" s="5"/>
      <c r="K35" s="5"/>
      <c r="L35" s="5"/>
      <c r="N35" t="s">
        <v>69</v>
      </c>
    </row>
    <row r="36" spans="1:14" x14ac:dyDescent="0.25">
      <c r="B36" s="3" t="s">
        <v>54</v>
      </c>
      <c r="C36" s="3"/>
      <c r="D36" s="3"/>
      <c r="E36" s="3"/>
      <c r="F36" s="3"/>
      <c r="G36" s="3"/>
      <c r="H36" s="8">
        <v>0</v>
      </c>
      <c r="I36" s="5">
        <v>10000</v>
      </c>
      <c r="J36" s="5">
        <v>939.95</v>
      </c>
      <c r="K36" s="5">
        <v>2000</v>
      </c>
      <c r="L36" s="5">
        <v>0</v>
      </c>
    </row>
    <row r="37" spans="1:14" x14ac:dyDescent="0.25">
      <c r="B37" s="3"/>
      <c r="C37" s="3"/>
      <c r="D37" s="3"/>
      <c r="E37" s="3"/>
      <c r="F37" s="3"/>
      <c r="G37" s="3"/>
      <c r="H37" s="8"/>
      <c r="I37" s="5"/>
      <c r="J37" s="5"/>
      <c r="K37" s="5"/>
      <c r="L37" s="5"/>
    </row>
    <row r="38" spans="1:14" s="1" customFormat="1" x14ac:dyDescent="0.25">
      <c r="A38" s="2"/>
      <c r="B38" s="2"/>
      <c r="C38" s="2"/>
      <c r="D38" s="2"/>
      <c r="E38" s="2"/>
      <c r="F38" s="2"/>
      <c r="G38" s="4" t="s">
        <v>17</v>
      </c>
      <c r="H38" s="7">
        <f>SUM(H26:H36)</f>
        <v>11048.92</v>
      </c>
      <c r="I38" s="6">
        <f>SUM(I26:I36)</f>
        <v>29800</v>
      </c>
      <c r="J38" s="6">
        <f>SUM(J26:J36)</f>
        <v>49753.929999999993</v>
      </c>
      <c r="K38" s="6">
        <f>SUM(K26:K36)</f>
        <v>12500</v>
      </c>
      <c r="L38" s="6">
        <f>SUM(L26:L36)</f>
        <v>3616</v>
      </c>
    </row>
    <row r="39" spans="1:14" x14ac:dyDescent="0.25">
      <c r="B39" s="3"/>
      <c r="C39" s="3"/>
      <c r="D39" s="3"/>
      <c r="E39" s="3"/>
      <c r="F39" s="3"/>
      <c r="G39" s="3"/>
      <c r="H39" s="8"/>
      <c r="I39" s="5"/>
      <c r="J39" s="5"/>
      <c r="K39" s="5"/>
      <c r="L39" s="5"/>
    </row>
    <row r="40" spans="1:14" s="1" customFormat="1" x14ac:dyDescent="0.25">
      <c r="A40" s="2"/>
      <c r="B40" s="2"/>
      <c r="C40" s="2"/>
      <c r="D40" s="2"/>
      <c r="E40" s="2"/>
      <c r="F40" s="2"/>
      <c r="G40" s="4" t="s">
        <v>40</v>
      </c>
      <c r="H40" s="7">
        <f>H24+H38</f>
        <v>194097.15</v>
      </c>
      <c r="I40" s="6">
        <f>I24+I38</f>
        <v>237850</v>
      </c>
      <c r="J40" s="6">
        <f>J24+J38</f>
        <v>178544.53</v>
      </c>
      <c r="K40" s="6">
        <f ca="1">K24+K38</f>
        <v>237800</v>
      </c>
      <c r="L40" s="6">
        <f ca="1">L24+L38</f>
        <v>9709</v>
      </c>
    </row>
    <row r="41" spans="1:14" x14ac:dyDescent="0.25">
      <c r="B41" s="3"/>
      <c r="C41" s="3"/>
      <c r="D41" s="3"/>
      <c r="E41" s="3"/>
      <c r="F41" s="3"/>
      <c r="G41" s="3"/>
      <c r="H41" s="8"/>
      <c r="I41" s="5"/>
      <c r="J41" s="5"/>
      <c r="K41" s="5"/>
      <c r="L41" s="5"/>
    </row>
    <row r="42" spans="1:14" s="1" customFormat="1" x14ac:dyDescent="0.25">
      <c r="A42" s="2"/>
      <c r="B42" s="2"/>
      <c r="C42" s="2"/>
      <c r="D42" s="2"/>
      <c r="E42" s="2"/>
      <c r="F42" s="2"/>
      <c r="G42" s="4" t="s">
        <v>19</v>
      </c>
      <c r="H42" s="7">
        <f>H11-H40</f>
        <v>46452.850000000006</v>
      </c>
      <c r="I42" s="6">
        <f>I11-I40</f>
        <v>1950</v>
      </c>
      <c r="J42" s="6">
        <f>J11-J40</f>
        <v>61505.47</v>
      </c>
      <c r="K42" s="6">
        <f ca="1">K11-K40</f>
        <v>0</v>
      </c>
      <c r="L42" s="6">
        <f ca="1">L11-L40</f>
        <v>192197</v>
      </c>
    </row>
    <row r="43" spans="1:14" x14ac:dyDescent="0.25">
      <c r="B43" s="3"/>
      <c r="C43" s="3"/>
      <c r="D43" s="3"/>
      <c r="E43" s="3"/>
      <c r="F43" s="3"/>
      <c r="G43" s="3"/>
      <c r="H43" s="8"/>
      <c r="I43" s="5"/>
      <c r="J43" s="5"/>
      <c r="K43" s="5"/>
      <c r="L43" s="5"/>
    </row>
    <row r="44" spans="1:14" x14ac:dyDescent="0.25">
      <c r="B44" s="3"/>
      <c r="C44" s="3"/>
      <c r="D44" s="3"/>
      <c r="E44" s="3"/>
      <c r="F44" s="3"/>
      <c r="G44" s="4" t="s">
        <v>21</v>
      </c>
      <c r="H44" s="8"/>
      <c r="I44" s="5"/>
      <c r="J44" s="5"/>
      <c r="K44" s="5"/>
      <c r="L44" s="5"/>
    </row>
    <row r="45" spans="1:14" x14ac:dyDescent="0.25">
      <c r="B45" s="3"/>
      <c r="C45" s="3"/>
      <c r="D45" s="3"/>
      <c r="E45" s="3"/>
      <c r="F45" s="3"/>
      <c r="G45" s="3"/>
      <c r="H45" s="8"/>
      <c r="I45" s="5"/>
      <c r="J45" s="5"/>
      <c r="K45" s="5"/>
      <c r="L45" s="5"/>
    </row>
    <row r="46" spans="1:14" x14ac:dyDescent="0.25">
      <c r="B46" s="3"/>
      <c r="C46" s="3"/>
      <c r="D46" s="2" t="s">
        <v>22</v>
      </c>
      <c r="E46" s="3"/>
      <c r="F46" s="3"/>
      <c r="G46" s="3"/>
      <c r="H46" s="8"/>
      <c r="I46" s="5"/>
      <c r="J46" s="5"/>
      <c r="K46" s="5"/>
      <c r="L46" s="5"/>
    </row>
    <row r="47" spans="1:14" x14ac:dyDescent="0.25">
      <c r="B47" s="3" t="s">
        <v>23</v>
      </c>
      <c r="C47" s="3"/>
      <c r="D47" s="3"/>
      <c r="E47" s="3"/>
      <c r="F47" s="3"/>
      <c r="G47" s="3"/>
      <c r="H47" s="8">
        <v>1</v>
      </c>
      <c r="I47" s="5"/>
      <c r="J47" s="5">
        <v>1</v>
      </c>
      <c r="K47" s="5"/>
      <c r="L47" s="5">
        <v>1</v>
      </c>
    </row>
    <row r="48" spans="1:14" x14ac:dyDescent="0.25">
      <c r="B48" s="3" t="s">
        <v>47</v>
      </c>
      <c r="C48" s="3"/>
      <c r="D48" s="3"/>
      <c r="E48" s="3"/>
      <c r="F48" s="3"/>
      <c r="G48" s="3"/>
      <c r="H48" s="8">
        <v>1</v>
      </c>
      <c r="I48" s="5"/>
      <c r="J48" s="5">
        <v>1</v>
      </c>
      <c r="K48" s="5"/>
      <c r="L48" s="5">
        <v>0</v>
      </c>
    </row>
    <row r="49" spans="2:18" x14ac:dyDescent="0.25">
      <c r="B49" s="3" t="s">
        <v>24</v>
      </c>
      <c r="C49" s="3"/>
      <c r="D49" s="3"/>
      <c r="E49" s="3"/>
      <c r="F49" s="3"/>
      <c r="G49" s="3"/>
      <c r="H49" s="8">
        <v>0</v>
      </c>
      <c r="I49" s="5"/>
      <c r="J49" s="5">
        <v>1250</v>
      </c>
      <c r="K49" s="5"/>
      <c r="L49" s="5">
        <v>1555</v>
      </c>
    </row>
    <row r="50" spans="2:18" x14ac:dyDescent="0.25">
      <c r="B50" s="3" t="s">
        <v>25</v>
      </c>
      <c r="C50" s="3"/>
      <c r="D50" s="3"/>
      <c r="E50" s="3"/>
      <c r="F50" s="3"/>
      <c r="G50" s="3"/>
      <c r="H50" s="8">
        <v>0</v>
      </c>
      <c r="I50" s="5"/>
      <c r="J50" s="5">
        <v>0</v>
      </c>
      <c r="K50" s="5"/>
      <c r="L50" s="5">
        <v>4250</v>
      </c>
    </row>
    <row r="51" spans="2:18" x14ac:dyDescent="0.25">
      <c r="B51" s="3" t="s">
        <v>26</v>
      </c>
      <c r="C51" s="3"/>
      <c r="D51" s="3"/>
      <c r="E51" s="3"/>
      <c r="F51" s="3"/>
      <c r="G51" s="3"/>
      <c r="H51" s="8">
        <v>367267.56</v>
      </c>
      <c r="I51" s="5"/>
      <c r="J51" s="5">
        <v>281053.7</v>
      </c>
      <c r="K51" s="5"/>
      <c r="L51" s="5">
        <v>275193</v>
      </c>
      <c r="N51" t="s">
        <v>45</v>
      </c>
      <c r="R51" t="s">
        <v>46</v>
      </c>
    </row>
    <row r="52" spans="2:18" x14ac:dyDescent="0.25">
      <c r="B52" s="3"/>
      <c r="C52" s="3"/>
      <c r="D52" s="3"/>
      <c r="E52" s="3"/>
      <c r="F52" s="3"/>
      <c r="G52" s="3"/>
      <c r="H52" s="8"/>
      <c r="I52" s="5"/>
      <c r="J52" s="5"/>
      <c r="K52" s="5"/>
      <c r="L52" s="5"/>
    </row>
    <row r="53" spans="2:18" x14ac:dyDescent="0.25">
      <c r="B53" s="3"/>
      <c r="C53" s="3"/>
      <c r="D53" s="3"/>
      <c r="E53" s="3"/>
      <c r="F53" s="3"/>
      <c r="G53" s="4" t="s">
        <v>27</v>
      </c>
      <c r="H53" s="7">
        <f>SUM(H47:H51)</f>
        <v>367269.56</v>
      </c>
      <c r="I53" s="5"/>
      <c r="J53" s="6">
        <f>SUM(J47:J51)</f>
        <v>282305.7</v>
      </c>
      <c r="K53" s="5"/>
      <c r="L53" s="6">
        <f>SUM(L47:L51)</f>
        <v>280999</v>
      </c>
    </row>
    <row r="54" spans="2:18" x14ac:dyDescent="0.25">
      <c r="B54" s="3"/>
      <c r="C54" s="3"/>
      <c r="D54" s="3"/>
      <c r="E54" s="3"/>
      <c r="F54" s="3"/>
      <c r="G54" s="3"/>
      <c r="H54" s="8"/>
      <c r="I54" s="5"/>
      <c r="J54" s="5"/>
      <c r="K54" s="5"/>
      <c r="L54" s="5"/>
    </row>
    <row r="55" spans="2:18" x14ac:dyDescent="0.25">
      <c r="B55" s="3"/>
      <c r="C55" s="3"/>
      <c r="D55" s="2" t="s">
        <v>28</v>
      </c>
      <c r="E55" s="3"/>
      <c r="F55" s="3"/>
      <c r="G55" s="3"/>
      <c r="H55" s="8"/>
      <c r="I55" s="5"/>
      <c r="J55" s="5"/>
      <c r="K55" s="5"/>
      <c r="L55" s="5"/>
    </row>
    <row r="56" spans="2:18" x14ac:dyDescent="0.25">
      <c r="B56" s="3" t="s">
        <v>29</v>
      </c>
      <c r="C56" s="3"/>
      <c r="D56" s="3"/>
      <c r="E56" s="3"/>
      <c r="F56" s="3"/>
      <c r="G56" s="3"/>
      <c r="H56" s="8">
        <v>3712.5</v>
      </c>
      <c r="I56" s="3"/>
      <c r="J56" s="5">
        <v>4950</v>
      </c>
      <c r="K56" s="3"/>
      <c r="L56" s="5">
        <v>1155</v>
      </c>
      <c r="N56" t="s">
        <v>70</v>
      </c>
    </row>
    <row r="57" spans="2:18" x14ac:dyDescent="0.25">
      <c r="B57" s="3" t="s">
        <v>30</v>
      </c>
      <c r="C57" s="3"/>
      <c r="D57" s="3"/>
      <c r="E57" s="3"/>
      <c r="F57" s="3"/>
      <c r="G57" s="3"/>
      <c r="H57" s="8">
        <v>1250</v>
      </c>
      <c r="I57" s="3"/>
      <c r="J57" s="5">
        <v>6251</v>
      </c>
      <c r="K57" s="3"/>
      <c r="L57" s="5">
        <v>59174</v>
      </c>
      <c r="N57" t="s">
        <v>44</v>
      </c>
    </row>
    <row r="58" spans="2:18" x14ac:dyDescent="0.25">
      <c r="B58" s="3" t="s">
        <v>65</v>
      </c>
      <c r="C58" s="3"/>
      <c r="D58" s="3"/>
      <c r="E58" s="3"/>
      <c r="F58" s="3"/>
      <c r="G58" s="3"/>
      <c r="H58" s="8">
        <v>1190.6300000000001</v>
      </c>
      <c r="I58" s="3"/>
      <c r="J58" s="5"/>
      <c r="K58" s="3"/>
      <c r="L58" s="5"/>
    </row>
    <row r="59" spans="2:18" x14ac:dyDescent="0.25">
      <c r="B59" s="3" t="s">
        <v>31</v>
      </c>
      <c r="C59" s="3"/>
      <c r="D59" s="3"/>
      <c r="E59" s="3"/>
      <c r="F59" s="3"/>
      <c r="G59" s="3" t="s">
        <v>42</v>
      </c>
      <c r="H59" s="8">
        <v>1982.88</v>
      </c>
      <c r="I59" s="3"/>
      <c r="J59" s="5">
        <v>195</v>
      </c>
      <c r="K59" s="3"/>
      <c r="L59" s="5">
        <v>8920</v>
      </c>
    </row>
    <row r="60" spans="2:18" x14ac:dyDescent="0.25">
      <c r="B60" s="3" t="s">
        <v>66</v>
      </c>
      <c r="C60" s="3"/>
      <c r="D60" s="3"/>
      <c r="E60" s="3"/>
      <c r="F60" s="3"/>
      <c r="G60" s="3"/>
      <c r="H60" s="8">
        <v>35000</v>
      </c>
      <c r="I60" s="5"/>
      <c r="J60" s="5"/>
      <c r="K60" s="5"/>
      <c r="L60" s="5"/>
    </row>
    <row r="61" spans="2:18" x14ac:dyDescent="0.25">
      <c r="B61" s="3" t="s">
        <v>32</v>
      </c>
      <c r="C61" s="3"/>
      <c r="D61" s="3"/>
      <c r="E61" s="3"/>
      <c r="F61" s="3"/>
      <c r="G61" s="3"/>
      <c r="H61" s="8">
        <v>6771</v>
      </c>
      <c r="I61" s="3"/>
      <c r="J61" s="5">
        <v>0</v>
      </c>
      <c r="K61" s="3"/>
      <c r="L61" s="5">
        <v>2345</v>
      </c>
    </row>
    <row r="62" spans="2:18" x14ac:dyDescent="0.25">
      <c r="B62" s="3"/>
      <c r="C62" s="3"/>
      <c r="D62" s="3"/>
      <c r="E62" s="3"/>
      <c r="F62" s="3"/>
      <c r="G62" s="3"/>
      <c r="H62" s="8"/>
      <c r="I62" s="3"/>
      <c r="J62" s="5"/>
      <c r="K62" s="3"/>
      <c r="L62" s="5"/>
    </row>
    <row r="63" spans="2:18" x14ac:dyDescent="0.25">
      <c r="B63" s="3"/>
      <c r="C63" s="3"/>
      <c r="D63" s="3"/>
      <c r="E63" s="3"/>
      <c r="F63" s="3"/>
      <c r="G63" s="4" t="s">
        <v>33</v>
      </c>
      <c r="H63" s="7">
        <f>SUM(H56:H61)</f>
        <v>49907.01</v>
      </c>
      <c r="I63" s="3"/>
      <c r="J63" s="6">
        <f>SUM(J56:J61)</f>
        <v>11396</v>
      </c>
      <c r="K63" s="3"/>
      <c r="L63" s="6">
        <f>SUM(L56:L61)</f>
        <v>71594</v>
      </c>
    </row>
    <row r="64" spans="2:18" x14ac:dyDescent="0.25">
      <c r="B64" s="3"/>
      <c r="C64" s="3"/>
      <c r="D64" s="3"/>
      <c r="E64" s="3"/>
      <c r="F64" s="3"/>
      <c r="G64" s="3"/>
      <c r="H64" s="8"/>
      <c r="I64" s="3"/>
      <c r="J64" s="5"/>
      <c r="K64" s="3"/>
      <c r="L64" s="5"/>
    </row>
    <row r="65" spans="2:15" x14ac:dyDescent="0.25">
      <c r="B65" s="3" t="s">
        <v>34</v>
      </c>
      <c r="C65" s="3"/>
      <c r="D65" s="3"/>
      <c r="E65" s="3"/>
      <c r="F65" s="3"/>
      <c r="G65" s="3"/>
      <c r="H65" s="8">
        <f>J68</f>
        <v>270909.7</v>
      </c>
      <c r="I65" s="3"/>
      <c r="J65" s="5">
        <f>L68</f>
        <v>209405</v>
      </c>
      <c r="K65" s="3"/>
      <c r="L65" s="5">
        <v>17208</v>
      </c>
    </row>
    <row r="66" spans="2:15" x14ac:dyDescent="0.25">
      <c r="B66" s="3" t="s">
        <v>35</v>
      </c>
      <c r="C66" s="3"/>
      <c r="D66" s="3"/>
      <c r="E66" s="3"/>
      <c r="F66" s="3"/>
      <c r="G66" s="3"/>
      <c r="H66" s="8">
        <f>H42</f>
        <v>46452.850000000006</v>
      </c>
      <c r="I66" s="3"/>
      <c r="J66" s="5">
        <f>J42</f>
        <v>61505.47</v>
      </c>
      <c r="K66" s="3"/>
      <c r="L66" s="5">
        <v>192197</v>
      </c>
    </row>
    <row r="67" spans="2:15" x14ac:dyDescent="0.25">
      <c r="B67" s="3"/>
      <c r="C67" s="3"/>
      <c r="D67" s="3"/>
      <c r="E67" s="3"/>
      <c r="F67" s="3"/>
      <c r="G67" s="3"/>
      <c r="H67" s="8"/>
      <c r="I67" s="3"/>
      <c r="J67" s="5"/>
      <c r="K67" s="3"/>
      <c r="L67" s="5"/>
    </row>
    <row r="68" spans="2:15" x14ac:dyDescent="0.25">
      <c r="B68" s="3"/>
      <c r="C68" s="3"/>
      <c r="D68" s="3"/>
      <c r="E68" s="3"/>
      <c r="F68" s="3"/>
      <c r="G68" s="4" t="s">
        <v>36</v>
      </c>
      <c r="H68" s="7">
        <f>SUM(H65:H67)</f>
        <v>317362.55000000005</v>
      </c>
      <c r="I68" s="3"/>
      <c r="J68" s="6">
        <f>J53-J63</f>
        <v>270909.7</v>
      </c>
      <c r="K68" s="3"/>
      <c r="L68" s="6">
        <f>L53-L63</f>
        <v>209405</v>
      </c>
    </row>
    <row r="69" spans="2:15" x14ac:dyDescent="0.25">
      <c r="B69" s="3"/>
      <c r="C69" s="3"/>
      <c r="D69" s="3"/>
      <c r="E69" s="3"/>
      <c r="F69" s="3"/>
      <c r="G69" s="3"/>
      <c r="H69" s="8">
        <f>SUM(H65:H66)</f>
        <v>317362.55000000005</v>
      </c>
      <c r="I69" s="3"/>
      <c r="J69" s="5">
        <f>SUM(J65:J66)</f>
        <v>270910.46999999997</v>
      </c>
      <c r="K69" s="3"/>
      <c r="L69" s="5"/>
      <c r="N69" t="s">
        <v>48</v>
      </c>
    </row>
    <row r="70" spans="2:15" x14ac:dyDescent="0.25">
      <c r="B70" s="3"/>
      <c r="C70" s="3"/>
      <c r="D70" s="3"/>
      <c r="E70" s="3"/>
      <c r="F70" s="3"/>
      <c r="G70" s="4" t="s">
        <v>37</v>
      </c>
      <c r="H70" s="7">
        <f>H63+H68</f>
        <v>367269.56000000006</v>
      </c>
      <c r="I70" s="3"/>
      <c r="J70" s="6">
        <f>J63+J68</f>
        <v>282305.7</v>
      </c>
      <c r="K70" s="3"/>
      <c r="L70" s="6">
        <f>L63+L68</f>
        <v>280999</v>
      </c>
    </row>
    <row r="71" spans="2:15" x14ac:dyDescent="0.25">
      <c r="B71" s="3"/>
      <c r="C71" s="3"/>
      <c r="D71" s="3"/>
      <c r="E71" s="3"/>
      <c r="F71" s="3"/>
      <c r="G71" s="3"/>
      <c r="H71" s="8"/>
      <c r="I71" s="3"/>
      <c r="J71" s="5"/>
      <c r="K71" s="3"/>
      <c r="L71" s="5"/>
    </row>
    <row r="72" spans="2:15" x14ac:dyDescent="0.25">
      <c r="B72" s="3" t="s">
        <v>39</v>
      </c>
      <c r="C72" s="3"/>
      <c r="D72" s="3"/>
      <c r="E72" s="3"/>
      <c r="F72" s="3"/>
      <c r="G72" s="3"/>
      <c r="H72" s="8"/>
      <c r="I72" s="3"/>
      <c r="J72" s="3"/>
      <c r="K72" s="3"/>
      <c r="L72" s="3"/>
    </row>
    <row r="73" spans="2:15" x14ac:dyDescent="0.25">
      <c r="B73" s="3"/>
      <c r="C73" s="3"/>
      <c r="D73" s="3"/>
      <c r="E73" s="3"/>
      <c r="F73" s="3"/>
      <c r="G73" s="3"/>
      <c r="H73" s="8"/>
      <c r="I73" s="3"/>
      <c r="J73" s="3"/>
      <c r="K73" s="3"/>
      <c r="L73" s="3"/>
      <c r="O73" s="13" t="s">
        <v>48</v>
      </c>
    </row>
    <row r="74" spans="2:15" x14ac:dyDescent="0.25">
      <c r="B74" s="3"/>
      <c r="C74" s="3"/>
      <c r="D74" s="3"/>
      <c r="E74" s="3"/>
      <c r="F74" s="3"/>
      <c r="G74" s="3"/>
      <c r="H74" s="8"/>
      <c r="I74" s="3"/>
      <c r="J74" s="3"/>
      <c r="K74" s="3"/>
      <c r="L74" s="3"/>
    </row>
    <row r="75" spans="2:15" x14ac:dyDescent="0.25">
      <c r="B75" s="3" t="s">
        <v>58</v>
      </c>
      <c r="C75" s="3"/>
      <c r="D75" s="3"/>
      <c r="E75" s="3"/>
      <c r="F75" s="3"/>
      <c r="G75" s="3"/>
      <c r="H75" s="8"/>
      <c r="I75" s="3"/>
      <c r="J75" s="3"/>
      <c r="K75" s="3"/>
      <c r="L75" s="3"/>
      <c r="N75" t="s">
        <v>48</v>
      </c>
    </row>
    <row r="76" spans="2:15" x14ac:dyDescent="0.25">
      <c r="B76" s="3" t="s">
        <v>59</v>
      </c>
      <c r="C76" s="3"/>
      <c r="D76" s="3"/>
      <c r="E76" s="3"/>
      <c r="F76" s="3"/>
      <c r="G76" s="3"/>
      <c r="H76" s="8"/>
      <c r="I76" s="3"/>
      <c r="J76" s="3"/>
      <c r="K76" s="3"/>
      <c r="L76" s="3"/>
    </row>
    <row r="77" spans="2:15" x14ac:dyDescent="0.25">
      <c r="B77" s="3"/>
      <c r="C77" s="3"/>
      <c r="D77" s="3"/>
      <c r="E77" s="3"/>
      <c r="F77" s="3"/>
      <c r="G77" s="3"/>
      <c r="H77" s="8"/>
      <c r="I77" s="3"/>
      <c r="J77" s="3"/>
      <c r="K77" s="3"/>
      <c r="L77" s="3"/>
    </row>
    <row r="78" spans="2:15" x14ac:dyDescent="0.25">
      <c r="B78" s="3" t="s">
        <v>62</v>
      </c>
      <c r="C78" s="3"/>
      <c r="D78" s="3"/>
      <c r="E78" s="3"/>
      <c r="G78" s="3" t="s">
        <v>41</v>
      </c>
      <c r="H78" s="8"/>
      <c r="I78" s="3"/>
      <c r="J78" s="3"/>
      <c r="K78" s="3"/>
      <c r="L78" s="3"/>
    </row>
    <row r="79" spans="2:15" x14ac:dyDescent="0.25">
      <c r="B79" s="3"/>
      <c r="C79" s="3"/>
      <c r="D79" s="3"/>
      <c r="E79" s="3"/>
      <c r="F79" s="3"/>
      <c r="G79" s="3"/>
      <c r="H79" s="8"/>
      <c r="I79" s="3"/>
      <c r="J79" s="3"/>
      <c r="K79" s="3"/>
      <c r="L79" s="3"/>
    </row>
    <row r="81" spans="2:2" x14ac:dyDescent="0.25">
      <c r="B81" t="s">
        <v>60</v>
      </c>
    </row>
    <row r="82" spans="2:2" x14ac:dyDescent="0.25">
      <c r="B82" t="s">
        <v>49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Melchior</dc:creator>
  <cp:lastModifiedBy>Anon</cp:lastModifiedBy>
  <cp:lastPrinted>2021-03-24T16:41:09Z</cp:lastPrinted>
  <dcterms:created xsi:type="dcterms:W3CDTF">2020-01-10T10:17:46Z</dcterms:created>
  <dcterms:modified xsi:type="dcterms:W3CDTF">2021-04-13T08:23:15Z</dcterms:modified>
</cp:coreProperties>
</file>